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<sst xmlns="http://schemas.openxmlformats.org/spreadsheetml/2006/main" count="55" uniqueCount="55">
  <si>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AV</t>
  </si>
  <si>
    <t>BM</t>
  </si>
  <si>
    <t>CL</t>
  </si>
  <si>
    <t>CH</t>
  </si>
  <si>
    <t>CD</t>
  </si>
  <si>
    <t>DC</t>
  </si>
  <si>
    <t>DF</t>
  </si>
  <si>
    <t>EN</t>
  </si>
  <si>
    <t>FD</t>
  </si>
  <si>
    <t>GD</t>
  </si>
  <si>
    <t>GC</t>
  </si>
  <si>
    <t>JB</t>
  </si>
  <si>
    <t>JL</t>
  </si>
  <si>
    <t>LL</t>
  </si>
  <si>
    <t>NF</t>
  </si>
  <si>
    <t>OF</t>
  </si>
  <si>
    <t>PS</t>
  </si>
  <si>
    <t>D</t>
  </si>
  <si>
    <t>GR</t>
  </si>
  <si>
    <t>PB</t>
  </si>
  <si>
    <t>RT</t>
  </si>
  <si>
    <t>VL</t>
  </si>
  <si>
    <t>MOY</t>
  </si>
  <si>
    <t>Total</t>
  </si>
  <si>
    <t>1.1   Ability to approach the learners with suitable offers in order to establish an initial contact and hold a first studying conversation with them.</t>
  </si>
  <si>
    <t>1.2   Ability to track down and find out learning approaches in student counselling conversation, to find topic-related application possibilities as well as to make appointments about learning contents and to work steps to be fixed with the learners.</t>
  </si>
  <si>
    <t>1.3   Ability to teach reading, writing and arithmetic as well as other elementary educational contents with person-centred methods.</t>
  </si>
  <si>
    <t>1.4   Ability to recognize blockades and learning resistances. The ability to reflect them together with the participant and to advise him as well as to search for alternative learning strategies.</t>
  </si>
  <si>
    <t>1- 1 Skills and Abilities</t>
  </si>
  <si>
    <t>2- Professional Competence</t>
  </si>
  <si>
    <t>2.1. Experience in the adult education area.</t>
  </si>
  <si>
    <t>2.2. Experience with low educated adults.</t>
  </si>
  <si>
    <t>2.3. Experience in preparing lessons plans.</t>
  </si>
  <si>
    <t>2.4. Ability to initiate common learning processes with heterogeneous learner groups.</t>
  </si>
  <si>
    <t>2.5. Ability to recognize, to use and to steer diversity among learner groups in order to strengthen the particular learner and to improve the mutual acceptance of the learners.</t>
  </si>
  <si>
    <t>2.6. Knowledge of and the ability to use learner-oriented counselling models.</t>
  </si>
  <si>
    <t>2.7   Knowledge of intercultural strategies.</t>
  </si>
  <si>
    <t>2.8. Ability to create, implement, evaluate and develop further person centred teaching-/ learning strategies.</t>
  </si>
  <si>
    <t>3- Methodical Expertise</t>
  </si>
  <si>
    <t>3.1. Knowledge of different approaches and methods of literary language acquisition and perception support.</t>
  </si>
  <si>
    <t>3.2. Knowledge and the ability to make use of person centered or biography-oriented methods for the promotion of basic education relevant contents.</t>
  </si>
  <si>
    <t>3.3. Ability to accompany learning processes with a student and to offer assistance which is adequate to the participant.</t>
  </si>
  <si>
    <t>3.4. Ability to organize a learning environment that is relevant and supporting for the learners needs.</t>
  </si>
  <si>
    <t>3.5. Ability to name and describe a variety of learning styles adult learners might wish to use.</t>
  </si>
  <si>
    <t>3.6. Knowledge of and ability to make use of participant-adequate project work, self-directed studying, PC, learning software and the Internet.</t>
  </si>
  <si>
    <t>4- Soft Skills</t>
  </si>
  <si>
    <t>4.1. Capability of establishing a studying climate based on respect, appreciation and partnership.</t>
  </si>
  <si>
    <t>4.2 Capability of understanding the problem definitions and difficulties of the participants and advising them solution-oriented.</t>
  </si>
  <si>
    <t>5- Personal Competence</t>
  </si>
  <si>
    <t>5.1. Ability to reflect and change positively the personal moral concepts, strategies, cultural stereotypes as well as the attitudes regarding teaching and learning by means of self reflection.</t>
  </si>
  <si>
    <t>4-Very important; 3- Important; 2- Less important; 1- Not important</t>
  </si>
  <si>
    <t>EU Project TRAIN: Questionnaire on Competences of Literacy Teachers in Europe</t>
  </si>
  <si>
    <t>Results of responses in France</t>
  </si>
  <si>
    <r>
      <t xml:space="preserve">22 responses received </t>
    </r>
    <r>
      <rPr>
        <b/>
        <sz val="9"/>
        <rFont val="Arial Narrow"/>
        <family val="2"/>
      </rPr>
      <t>(experts, universities’ teachers and project coordinators)</t>
    </r>
  </si>
  <si>
    <t>Results (%)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</si>
</sst>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4" fillId="2" borderId="4" xfId="0" applyFont="1" applyFill="1" applyBorder="1" applyAlignment="1">
      <alignment wrapText="1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4" fillId="2" borderId="6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workbookViewId="0" topLeftCell="A1">
      <selection activeCell="A1" sqref="A1:AC1"/>
    </sheetView>
  </sheetViews>
  <sheetFormatPr defaultColWidth="11.421875" defaultRowHeight="12.75"/>
  <cols>
    <col min="1" max="1" width="35.421875" style="0" customWidth="1"/>
    <col min="2" max="23" width="2.8515625" style="0" customWidth="1"/>
    <col min="24" max="28" width="5.57421875" style="0" customWidth="1"/>
    <col min="29" max="29" width="5.28125" style="0" customWidth="1"/>
  </cols>
  <sheetData>
    <row r="1" spans="1:29" ht="15.75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ht="15.75">
      <c r="A2" s="27" t="s">
        <v>52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ht="15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3.5">
      <c r="A4" s="29" t="s">
        <v>50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ht="13.5">
      <c r="A5" s="15"/>
      <c r="B5" s="22" t="s">
        <v>53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4"/>
      <c r="X5" s="25" t="s">
        <v>22</v>
      </c>
      <c r="Y5" s="22" t="s">
        <v>54</v>
      </c>
      <c r="Z5" s="19"/>
      <c r="AA5" s="19"/>
      <c r="AB5" s="19"/>
      <c r="AC5" s="20"/>
    </row>
    <row r="6" spans="1:29" ht="12.75">
      <c r="A6" s="17"/>
      <c r="B6" s="16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17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18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19</v>
      </c>
      <c r="V6" s="4" t="s">
        <v>20</v>
      </c>
      <c r="W6" s="4" t="s">
        <v>21</v>
      </c>
      <c r="X6" s="26"/>
      <c r="Y6" s="5">
        <v>4</v>
      </c>
      <c r="Z6" s="5">
        <v>3</v>
      </c>
      <c r="AA6" s="5">
        <v>2</v>
      </c>
      <c r="AB6" s="5">
        <v>1</v>
      </c>
      <c r="AC6" s="4" t="s">
        <v>23</v>
      </c>
    </row>
    <row r="7" spans="1:29" ht="13.5">
      <c r="A7" s="21" t="s">
        <v>28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</row>
    <row r="8" spans="1:29" ht="38.25">
      <c r="A8" s="6" t="s">
        <v>24</v>
      </c>
      <c r="B8" s="10">
        <v>4</v>
      </c>
      <c r="C8" s="10">
        <v>4</v>
      </c>
      <c r="D8" s="10">
        <v>4</v>
      </c>
      <c r="E8" s="10">
        <v>4</v>
      </c>
      <c r="F8" s="10">
        <v>2</v>
      </c>
      <c r="G8" s="10">
        <v>4</v>
      </c>
      <c r="H8" s="10">
        <v>3</v>
      </c>
      <c r="I8" s="10">
        <v>3</v>
      </c>
      <c r="J8" s="10">
        <v>4</v>
      </c>
      <c r="K8" s="10">
        <v>3</v>
      </c>
      <c r="L8" s="10">
        <v>4</v>
      </c>
      <c r="M8" s="10">
        <v>4</v>
      </c>
      <c r="N8" s="10">
        <v>4</v>
      </c>
      <c r="O8" s="10">
        <v>4</v>
      </c>
      <c r="P8" s="10">
        <v>3</v>
      </c>
      <c r="Q8" s="10">
        <v>4</v>
      </c>
      <c r="R8" s="10">
        <v>4</v>
      </c>
      <c r="S8" s="10">
        <v>4</v>
      </c>
      <c r="T8" s="10">
        <v>4</v>
      </c>
      <c r="U8" s="10">
        <v>4</v>
      </c>
      <c r="V8" s="10">
        <v>4</v>
      </c>
      <c r="W8" s="10">
        <v>4</v>
      </c>
      <c r="X8" s="11">
        <f>AVERAGE(B8:W8)</f>
        <v>3.727272727272727</v>
      </c>
      <c r="Y8" s="12">
        <f>17/22%</f>
        <v>77.27272727272727</v>
      </c>
      <c r="Z8" s="12">
        <f>4/22%</f>
        <v>18.181818181818183</v>
      </c>
      <c r="AA8" s="12">
        <f>1/22%</f>
        <v>4.545454545454546</v>
      </c>
      <c r="AB8" s="12">
        <v>0</v>
      </c>
      <c r="AC8" s="13">
        <f>SUM(Y8:AB8)</f>
        <v>100</v>
      </c>
    </row>
    <row r="9" spans="1:29" ht="63.75">
      <c r="A9" s="6" t="s">
        <v>25</v>
      </c>
      <c r="B9" s="10">
        <v>4</v>
      </c>
      <c r="C9" s="10">
        <v>4</v>
      </c>
      <c r="D9" s="10">
        <v>3</v>
      </c>
      <c r="E9" s="10">
        <v>4</v>
      </c>
      <c r="F9" s="10">
        <v>4</v>
      </c>
      <c r="G9" s="10">
        <v>3</v>
      </c>
      <c r="H9" s="10">
        <v>3</v>
      </c>
      <c r="I9" s="10">
        <v>4</v>
      </c>
      <c r="J9" s="10">
        <v>3</v>
      </c>
      <c r="K9" s="10">
        <v>4</v>
      </c>
      <c r="L9" s="10">
        <v>4</v>
      </c>
      <c r="M9" s="10">
        <v>4</v>
      </c>
      <c r="N9" s="10">
        <v>4</v>
      </c>
      <c r="O9" s="10">
        <v>4</v>
      </c>
      <c r="P9" s="10">
        <v>4</v>
      </c>
      <c r="Q9" s="10">
        <v>4</v>
      </c>
      <c r="R9" s="10">
        <v>4</v>
      </c>
      <c r="S9" s="10">
        <v>3</v>
      </c>
      <c r="T9" s="10">
        <v>4</v>
      </c>
      <c r="U9" s="10">
        <v>4</v>
      </c>
      <c r="V9" s="10">
        <v>2</v>
      </c>
      <c r="W9" s="10">
        <v>3</v>
      </c>
      <c r="X9" s="11">
        <f>AVERAGE(B9:W9)</f>
        <v>3.6363636363636362</v>
      </c>
      <c r="Y9" s="12">
        <f>15/22%</f>
        <v>68.18181818181819</v>
      </c>
      <c r="Z9" s="12">
        <f>6/22%</f>
        <v>27.272727272727273</v>
      </c>
      <c r="AA9" s="12">
        <f>1/22%</f>
        <v>4.545454545454546</v>
      </c>
      <c r="AB9" s="12">
        <v>0</v>
      </c>
      <c r="AC9" s="13">
        <f>SUM(Y9:AB9)</f>
        <v>100.00000000000001</v>
      </c>
    </row>
    <row r="10" spans="1:29" ht="38.25">
      <c r="A10" s="6" t="s">
        <v>26</v>
      </c>
      <c r="B10" s="10">
        <v>3</v>
      </c>
      <c r="C10" s="10">
        <v>4</v>
      </c>
      <c r="D10" s="10">
        <v>4</v>
      </c>
      <c r="E10" s="10">
        <v>3</v>
      </c>
      <c r="F10" s="10">
        <v>3</v>
      </c>
      <c r="G10" s="10">
        <v>3</v>
      </c>
      <c r="H10" s="10">
        <v>4</v>
      </c>
      <c r="I10" s="10">
        <v>4</v>
      </c>
      <c r="J10" s="10">
        <v>3</v>
      </c>
      <c r="K10" s="10">
        <v>3</v>
      </c>
      <c r="L10" s="10">
        <v>4</v>
      </c>
      <c r="M10" s="10">
        <v>4</v>
      </c>
      <c r="N10" s="10">
        <v>3</v>
      </c>
      <c r="O10" s="10">
        <v>4</v>
      </c>
      <c r="P10" s="10">
        <v>3</v>
      </c>
      <c r="Q10" s="10">
        <v>4</v>
      </c>
      <c r="R10" s="10">
        <v>4</v>
      </c>
      <c r="S10" s="10">
        <v>3</v>
      </c>
      <c r="T10" s="10">
        <v>4</v>
      </c>
      <c r="U10" s="10">
        <v>3</v>
      </c>
      <c r="V10" s="10">
        <v>2</v>
      </c>
      <c r="W10" s="10">
        <v>4</v>
      </c>
      <c r="X10" s="11">
        <f>AVERAGE(B10:W10)</f>
        <v>3.4545454545454546</v>
      </c>
      <c r="Y10" s="12">
        <f>11/22%</f>
        <v>50</v>
      </c>
      <c r="Z10" s="12">
        <f>10/22%</f>
        <v>45.45454545454545</v>
      </c>
      <c r="AA10" s="12">
        <f>1/22%</f>
        <v>4.545454545454546</v>
      </c>
      <c r="AB10" s="12">
        <v>0</v>
      </c>
      <c r="AC10" s="13">
        <f>SUM(Y10:AB10)</f>
        <v>100</v>
      </c>
    </row>
    <row r="11" spans="1:29" ht="51">
      <c r="A11" s="6" t="s">
        <v>27</v>
      </c>
      <c r="B11" s="10">
        <v>4</v>
      </c>
      <c r="C11" s="10">
        <v>4</v>
      </c>
      <c r="D11" s="10">
        <v>4</v>
      </c>
      <c r="E11" s="10">
        <v>4</v>
      </c>
      <c r="F11" s="10">
        <v>4</v>
      </c>
      <c r="G11" s="10">
        <v>2</v>
      </c>
      <c r="H11" s="10">
        <v>4</v>
      </c>
      <c r="I11" s="10">
        <v>4</v>
      </c>
      <c r="J11" s="10">
        <v>4</v>
      </c>
      <c r="K11" s="10">
        <v>4</v>
      </c>
      <c r="L11" s="10">
        <v>4</v>
      </c>
      <c r="M11" s="10">
        <v>4</v>
      </c>
      <c r="N11" s="10">
        <v>3</v>
      </c>
      <c r="O11" s="10">
        <v>4</v>
      </c>
      <c r="P11" s="10">
        <v>4</v>
      </c>
      <c r="Q11" s="10">
        <v>4</v>
      </c>
      <c r="R11" s="10">
        <v>4</v>
      </c>
      <c r="S11" s="10">
        <v>3</v>
      </c>
      <c r="T11" s="10">
        <v>4</v>
      </c>
      <c r="U11" s="10">
        <v>4</v>
      </c>
      <c r="V11" s="10">
        <v>4</v>
      </c>
      <c r="W11" s="10">
        <v>4</v>
      </c>
      <c r="X11" s="11">
        <f>AVERAGE(B11:W11)</f>
        <v>3.8181818181818183</v>
      </c>
      <c r="Y11" s="12">
        <f>19/22%</f>
        <v>86.36363636363636</v>
      </c>
      <c r="Z11" s="12">
        <f>2/22%</f>
        <v>9.090909090909092</v>
      </c>
      <c r="AA11" s="12">
        <f>1/22%</f>
        <v>4.545454545454546</v>
      </c>
      <c r="AB11" s="12">
        <v>0</v>
      </c>
      <c r="AC11" s="13">
        <f>SUM(Y11:AB11)</f>
        <v>100</v>
      </c>
    </row>
    <row r="12" spans="1:29" ht="13.5">
      <c r="A12" s="18" t="s">
        <v>29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</row>
    <row r="13" spans="1:29" ht="12.75">
      <c r="A13" s="6" t="s">
        <v>30</v>
      </c>
      <c r="B13" s="3">
        <v>2</v>
      </c>
      <c r="C13" s="3">
        <v>3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  <c r="I13" s="3">
        <v>3</v>
      </c>
      <c r="J13" s="3">
        <v>4</v>
      </c>
      <c r="K13" s="3">
        <v>3</v>
      </c>
      <c r="L13" s="3">
        <v>4</v>
      </c>
      <c r="M13" s="3">
        <v>3</v>
      </c>
      <c r="N13" s="3">
        <v>3</v>
      </c>
      <c r="O13" s="3">
        <v>3</v>
      </c>
      <c r="P13" s="3">
        <v>3</v>
      </c>
      <c r="Q13" s="3">
        <v>3</v>
      </c>
      <c r="R13" s="3">
        <v>3</v>
      </c>
      <c r="S13" s="3">
        <v>3</v>
      </c>
      <c r="T13" s="3">
        <v>3</v>
      </c>
      <c r="U13" s="3">
        <v>3</v>
      </c>
      <c r="V13" s="3">
        <v>4</v>
      </c>
      <c r="W13" s="3">
        <v>3</v>
      </c>
      <c r="X13" s="7">
        <f aca="true" t="shared" si="0" ref="X13:X32">AVERAGE(B13:W13)</f>
        <v>3.090909090909091</v>
      </c>
      <c r="Y13" s="8">
        <f>3/22%</f>
        <v>13.636363636363637</v>
      </c>
      <c r="Z13" s="8">
        <f>18/22%</f>
        <v>81.81818181818181</v>
      </c>
      <c r="AA13" s="8">
        <f>1/22%</f>
        <v>4.545454545454546</v>
      </c>
      <c r="AB13" s="8">
        <v>0</v>
      </c>
      <c r="AC13" s="9">
        <f aca="true" t="shared" si="1" ref="AC13:AC20">SUM(Y13:AB13)</f>
        <v>100</v>
      </c>
    </row>
    <row r="14" spans="1:29" ht="12.75">
      <c r="A14" s="6" t="s">
        <v>31</v>
      </c>
      <c r="B14" s="10">
        <v>2</v>
      </c>
      <c r="C14" s="10">
        <v>4</v>
      </c>
      <c r="D14" s="10">
        <v>2</v>
      </c>
      <c r="E14" s="10">
        <v>4</v>
      </c>
      <c r="F14" s="10">
        <v>3</v>
      </c>
      <c r="G14" s="10">
        <v>3</v>
      </c>
      <c r="H14" s="10">
        <v>2</v>
      </c>
      <c r="I14" s="10">
        <v>3</v>
      </c>
      <c r="J14" s="10">
        <v>3</v>
      </c>
      <c r="K14" s="10">
        <v>2</v>
      </c>
      <c r="L14" s="10">
        <v>4</v>
      </c>
      <c r="M14" s="10">
        <v>3</v>
      </c>
      <c r="N14" s="10">
        <v>3</v>
      </c>
      <c r="O14" s="10">
        <v>3</v>
      </c>
      <c r="P14" s="10">
        <v>3</v>
      </c>
      <c r="Q14" s="10">
        <v>3</v>
      </c>
      <c r="R14" s="10">
        <v>3</v>
      </c>
      <c r="S14" s="10">
        <v>3</v>
      </c>
      <c r="T14" s="10">
        <v>4</v>
      </c>
      <c r="U14" s="10">
        <v>3</v>
      </c>
      <c r="V14" s="10">
        <v>3</v>
      </c>
      <c r="W14" s="10">
        <v>2</v>
      </c>
      <c r="X14" s="11">
        <f t="shared" si="0"/>
        <v>2.9545454545454546</v>
      </c>
      <c r="Y14" s="12">
        <f>4/22%</f>
        <v>18.181818181818183</v>
      </c>
      <c r="Z14" s="12">
        <f>13/22%</f>
        <v>59.09090909090909</v>
      </c>
      <c r="AA14" s="12">
        <f>5/22%</f>
        <v>22.727272727272727</v>
      </c>
      <c r="AB14" s="12">
        <v>0</v>
      </c>
      <c r="AC14" s="13">
        <f t="shared" si="1"/>
        <v>100</v>
      </c>
    </row>
    <row r="15" spans="1:29" ht="12.75">
      <c r="A15" s="6" t="s">
        <v>32</v>
      </c>
      <c r="B15" s="10">
        <v>2</v>
      </c>
      <c r="C15" s="10">
        <v>3</v>
      </c>
      <c r="D15" s="10">
        <v>3</v>
      </c>
      <c r="E15" s="10">
        <v>3</v>
      </c>
      <c r="F15" s="10">
        <v>2</v>
      </c>
      <c r="G15" s="10">
        <v>3</v>
      </c>
      <c r="H15" s="10">
        <v>2</v>
      </c>
      <c r="I15" s="10">
        <v>3</v>
      </c>
      <c r="J15" s="10">
        <v>2</v>
      </c>
      <c r="K15" s="10">
        <v>2</v>
      </c>
      <c r="L15" s="10">
        <v>3</v>
      </c>
      <c r="M15" s="10">
        <v>3</v>
      </c>
      <c r="N15" s="10">
        <v>3</v>
      </c>
      <c r="O15" s="10">
        <v>3</v>
      </c>
      <c r="P15" s="10">
        <v>2</v>
      </c>
      <c r="Q15" s="10">
        <v>3</v>
      </c>
      <c r="R15" s="10">
        <v>2</v>
      </c>
      <c r="S15" s="10">
        <v>2</v>
      </c>
      <c r="T15" s="10">
        <v>3</v>
      </c>
      <c r="U15" s="10">
        <v>2</v>
      </c>
      <c r="V15" s="10">
        <v>2</v>
      </c>
      <c r="W15" s="10">
        <v>3</v>
      </c>
      <c r="X15" s="11">
        <f t="shared" si="0"/>
        <v>2.5454545454545454</v>
      </c>
      <c r="Y15" s="12">
        <f>0/22%</f>
        <v>0</v>
      </c>
      <c r="Z15" s="12">
        <f>12/22%</f>
        <v>54.54545454545455</v>
      </c>
      <c r="AA15" s="12">
        <f>10/22%</f>
        <v>45.45454545454545</v>
      </c>
      <c r="AB15" s="12">
        <v>0</v>
      </c>
      <c r="AC15" s="13">
        <f t="shared" si="1"/>
        <v>100</v>
      </c>
    </row>
    <row r="16" spans="1:29" ht="25.5">
      <c r="A16" s="6" t="s">
        <v>33</v>
      </c>
      <c r="B16" s="10">
        <v>3</v>
      </c>
      <c r="C16" s="10">
        <v>4</v>
      </c>
      <c r="D16" s="10">
        <v>4</v>
      </c>
      <c r="E16" s="10">
        <v>2</v>
      </c>
      <c r="F16" s="10">
        <v>2</v>
      </c>
      <c r="G16" s="10">
        <v>3</v>
      </c>
      <c r="H16" s="10">
        <v>4</v>
      </c>
      <c r="I16" s="14"/>
      <c r="J16" s="10">
        <v>4</v>
      </c>
      <c r="K16" s="10">
        <v>3</v>
      </c>
      <c r="L16" s="10">
        <v>4</v>
      </c>
      <c r="M16" s="10">
        <v>3</v>
      </c>
      <c r="N16" s="10">
        <v>4</v>
      </c>
      <c r="O16" s="10">
        <v>4</v>
      </c>
      <c r="P16" s="10">
        <v>4</v>
      </c>
      <c r="Q16" s="10">
        <v>3</v>
      </c>
      <c r="R16" s="10">
        <v>4</v>
      </c>
      <c r="S16" s="10">
        <v>3</v>
      </c>
      <c r="T16" s="10">
        <v>4</v>
      </c>
      <c r="U16" s="10">
        <v>4</v>
      </c>
      <c r="V16" s="10">
        <v>3</v>
      </c>
      <c r="W16" s="10">
        <v>3</v>
      </c>
      <c r="X16" s="11">
        <f>SUM(B16:W16)/21</f>
        <v>3.4285714285714284</v>
      </c>
      <c r="Y16" s="12">
        <f>11/21%</f>
        <v>52.38095238095238</v>
      </c>
      <c r="Z16" s="12">
        <f>8/21%</f>
        <v>38.095238095238095</v>
      </c>
      <c r="AA16" s="12">
        <f>2/21%</f>
        <v>9.523809523809524</v>
      </c>
      <c r="AB16" s="12">
        <v>0</v>
      </c>
      <c r="AC16" s="13">
        <f t="shared" si="1"/>
        <v>100</v>
      </c>
    </row>
    <row r="17" spans="1:29" ht="51">
      <c r="A17" s="6" t="s">
        <v>34</v>
      </c>
      <c r="B17" s="10">
        <v>3</v>
      </c>
      <c r="C17" s="10">
        <v>4</v>
      </c>
      <c r="D17" s="10">
        <v>4</v>
      </c>
      <c r="E17" s="10">
        <v>4</v>
      </c>
      <c r="F17" s="10">
        <v>3</v>
      </c>
      <c r="G17" s="10">
        <v>4</v>
      </c>
      <c r="H17" s="10">
        <v>3</v>
      </c>
      <c r="I17" s="14"/>
      <c r="J17" s="10">
        <v>3</v>
      </c>
      <c r="K17" s="10">
        <v>3</v>
      </c>
      <c r="L17" s="10">
        <v>3</v>
      </c>
      <c r="M17" s="10">
        <v>3</v>
      </c>
      <c r="N17" s="10">
        <v>4</v>
      </c>
      <c r="O17" s="10">
        <v>4</v>
      </c>
      <c r="P17" s="10">
        <v>4</v>
      </c>
      <c r="Q17" s="10">
        <v>3</v>
      </c>
      <c r="R17" s="10">
        <v>4</v>
      </c>
      <c r="S17" s="10">
        <v>3</v>
      </c>
      <c r="T17" s="10">
        <v>4</v>
      </c>
      <c r="U17" s="10">
        <v>3</v>
      </c>
      <c r="V17" s="10">
        <v>2</v>
      </c>
      <c r="W17" s="10">
        <v>4</v>
      </c>
      <c r="X17" s="11">
        <f>SUM(B17:W17)/21</f>
        <v>3.4285714285714284</v>
      </c>
      <c r="Y17" s="12">
        <f>10/21%</f>
        <v>47.61904761904762</v>
      </c>
      <c r="Z17" s="12">
        <f>10/21%</f>
        <v>47.61904761904762</v>
      </c>
      <c r="AA17" s="12">
        <f>1/21%</f>
        <v>4.761904761904762</v>
      </c>
      <c r="AB17" s="12">
        <v>0</v>
      </c>
      <c r="AC17" s="13">
        <f t="shared" si="1"/>
        <v>100</v>
      </c>
    </row>
    <row r="18" spans="1:29" ht="25.5">
      <c r="A18" s="6" t="s">
        <v>35</v>
      </c>
      <c r="B18" s="10">
        <v>3</v>
      </c>
      <c r="C18" s="10">
        <v>3</v>
      </c>
      <c r="D18" s="10">
        <v>2</v>
      </c>
      <c r="E18" s="10">
        <v>3</v>
      </c>
      <c r="F18" s="10">
        <v>3</v>
      </c>
      <c r="G18" s="10">
        <v>3</v>
      </c>
      <c r="H18" s="10">
        <v>3</v>
      </c>
      <c r="I18" s="14"/>
      <c r="J18" s="10">
        <v>3</v>
      </c>
      <c r="K18" s="10">
        <v>3</v>
      </c>
      <c r="L18" s="10">
        <v>3</v>
      </c>
      <c r="M18" s="10">
        <v>3</v>
      </c>
      <c r="N18" s="10">
        <v>3</v>
      </c>
      <c r="O18" s="10">
        <v>3</v>
      </c>
      <c r="P18" s="10">
        <v>2</v>
      </c>
      <c r="Q18" s="14"/>
      <c r="R18" s="10">
        <v>3</v>
      </c>
      <c r="S18" s="10">
        <v>2</v>
      </c>
      <c r="T18" s="10">
        <v>3</v>
      </c>
      <c r="U18" s="10">
        <v>2</v>
      </c>
      <c r="V18" s="10">
        <v>2</v>
      </c>
      <c r="W18" s="10">
        <v>3</v>
      </c>
      <c r="X18" s="11">
        <f>SUM(B18:W18)/20</f>
        <v>2.75</v>
      </c>
      <c r="Y18" s="12">
        <f>0/20%</f>
        <v>0</v>
      </c>
      <c r="Z18" s="12">
        <f>15/20%</f>
        <v>75</v>
      </c>
      <c r="AA18" s="12">
        <f>5/20%</f>
        <v>25</v>
      </c>
      <c r="AB18" s="12">
        <v>0</v>
      </c>
      <c r="AC18" s="13">
        <f t="shared" si="1"/>
        <v>100</v>
      </c>
    </row>
    <row r="19" spans="1:29" ht="12.75">
      <c r="A19" s="6" t="s">
        <v>36</v>
      </c>
      <c r="B19" s="10">
        <v>3</v>
      </c>
      <c r="C19" s="10">
        <v>4</v>
      </c>
      <c r="D19" s="10">
        <v>3</v>
      </c>
      <c r="E19" s="10">
        <v>3</v>
      </c>
      <c r="F19" s="10">
        <v>3</v>
      </c>
      <c r="G19" s="10">
        <v>3</v>
      </c>
      <c r="H19" s="10">
        <v>3</v>
      </c>
      <c r="I19" s="10">
        <v>3</v>
      </c>
      <c r="J19" s="10">
        <v>1</v>
      </c>
      <c r="K19" s="10">
        <v>3</v>
      </c>
      <c r="L19" s="10">
        <v>3</v>
      </c>
      <c r="M19" s="10">
        <v>3</v>
      </c>
      <c r="N19" s="10">
        <v>3</v>
      </c>
      <c r="O19" s="10">
        <v>3</v>
      </c>
      <c r="P19" s="10">
        <v>3</v>
      </c>
      <c r="Q19" s="10">
        <v>3</v>
      </c>
      <c r="R19" s="10">
        <v>3</v>
      </c>
      <c r="S19" s="10">
        <v>2</v>
      </c>
      <c r="T19" s="10">
        <v>3</v>
      </c>
      <c r="U19" s="10">
        <v>4</v>
      </c>
      <c r="V19" s="10">
        <v>3</v>
      </c>
      <c r="W19" s="10">
        <v>3</v>
      </c>
      <c r="X19" s="11">
        <f t="shared" si="0"/>
        <v>2.9545454545454546</v>
      </c>
      <c r="Y19" s="12">
        <f>2/22%</f>
        <v>9.090909090909092</v>
      </c>
      <c r="Z19" s="12">
        <f>18/22%</f>
        <v>81.81818181818181</v>
      </c>
      <c r="AA19" s="12">
        <f>1/22%</f>
        <v>4.545454545454546</v>
      </c>
      <c r="AB19" s="12">
        <f>1/22%</f>
        <v>4.545454545454546</v>
      </c>
      <c r="AC19" s="13">
        <f t="shared" si="1"/>
        <v>100</v>
      </c>
    </row>
    <row r="20" spans="1:29" ht="25.5">
      <c r="A20" s="6" t="s">
        <v>37</v>
      </c>
      <c r="B20" s="10">
        <v>2</v>
      </c>
      <c r="C20" s="10">
        <v>4</v>
      </c>
      <c r="D20" s="10">
        <v>3</v>
      </c>
      <c r="E20" s="10">
        <v>3</v>
      </c>
      <c r="F20" s="10">
        <v>3</v>
      </c>
      <c r="G20" s="10">
        <v>3</v>
      </c>
      <c r="H20" s="10">
        <v>4</v>
      </c>
      <c r="I20" s="10">
        <v>4</v>
      </c>
      <c r="J20" s="10">
        <v>3</v>
      </c>
      <c r="K20" s="10">
        <v>4</v>
      </c>
      <c r="L20" s="10">
        <v>4</v>
      </c>
      <c r="M20" s="10">
        <v>4</v>
      </c>
      <c r="N20" s="10">
        <v>3</v>
      </c>
      <c r="O20" s="10">
        <v>3</v>
      </c>
      <c r="P20" s="10">
        <v>4</v>
      </c>
      <c r="Q20" s="10">
        <v>4</v>
      </c>
      <c r="R20" s="10">
        <v>4</v>
      </c>
      <c r="S20" s="10">
        <v>3</v>
      </c>
      <c r="T20" s="10">
        <v>4</v>
      </c>
      <c r="U20" s="10">
        <v>3</v>
      </c>
      <c r="V20" s="10">
        <v>3</v>
      </c>
      <c r="W20" s="10">
        <v>4</v>
      </c>
      <c r="X20" s="11">
        <f t="shared" si="0"/>
        <v>3.4545454545454546</v>
      </c>
      <c r="Y20" s="12">
        <f>11/22%</f>
        <v>50</v>
      </c>
      <c r="Z20" s="12">
        <f>10/22%</f>
        <v>45.45454545454545</v>
      </c>
      <c r="AA20" s="12">
        <f>1/22%</f>
        <v>4.545454545454546</v>
      </c>
      <c r="AB20" s="12">
        <v>0</v>
      </c>
      <c r="AC20" s="13">
        <f t="shared" si="1"/>
        <v>100</v>
      </c>
    </row>
    <row r="21" spans="1:29" ht="13.5">
      <c r="A21" s="18" t="s">
        <v>38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20"/>
    </row>
    <row r="22" spans="1:29" ht="25.5">
      <c r="A22" s="6" t="s">
        <v>39</v>
      </c>
      <c r="B22" s="10">
        <v>2</v>
      </c>
      <c r="C22" s="10">
        <v>4</v>
      </c>
      <c r="D22" s="10">
        <v>4</v>
      </c>
      <c r="E22" s="10">
        <v>4</v>
      </c>
      <c r="F22" s="10">
        <v>4</v>
      </c>
      <c r="G22" s="10">
        <v>3</v>
      </c>
      <c r="H22" s="10">
        <v>4</v>
      </c>
      <c r="I22" s="10">
        <v>4</v>
      </c>
      <c r="J22" s="10">
        <v>3</v>
      </c>
      <c r="K22" s="10">
        <v>3</v>
      </c>
      <c r="L22" s="10">
        <v>4</v>
      </c>
      <c r="M22" s="10">
        <v>4</v>
      </c>
      <c r="N22" s="10">
        <v>4</v>
      </c>
      <c r="O22" s="10">
        <v>4</v>
      </c>
      <c r="P22" s="10">
        <v>3</v>
      </c>
      <c r="Q22" s="10">
        <v>4</v>
      </c>
      <c r="R22" s="10">
        <v>4</v>
      </c>
      <c r="S22" s="10">
        <v>3</v>
      </c>
      <c r="T22" s="10">
        <v>4</v>
      </c>
      <c r="U22" s="10">
        <v>3</v>
      </c>
      <c r="V22" s="10">
        <v>2</v>
      </c>
      <c r="W22" s="10">
        <v>4</v>
      </c>
      <c r="X22" s="11">
        <f t="shared" si="0"/>
        <v>3.5454545454545454</v>
      </c>
      <c r="Y22" s="12">
        <f>14/22%</f>
        <v>63.63636363636363</v>
      </c>
      <c r="Z22" s="12">
        <f>6/22%</f>
        <v>27.272727272727273</v>
      </c>
      <c r="AA22" s="12">
        <f>2/22%</f>
        <v>9.090909090909092</v>
      </c>
      <c r="AB22" s="12">
        <v>0</v>
      </c>
      <c r="AC22" s="13">
        <f aca="true" t="shared" si="2" ref="AC22:AC27">SUM(Y22:AB22)</f>
        <v>100</v>
      </c>
    </row>
    <row r="23" spans="1:29" ht="38.25">
      <c r="A23" s="6" t="s">
        <v>40</v>
      </c>
      <c r="B23" s="10">
        <v>2</v>
      </c>
      <c r="C23" s="10">
        <v>4</v>
      </c>
      <c r="D23" s="10">
        <v>3</v>
      </c>
      <c r="E23" s="10">
        <v>3</v>
      </c>
      <c r="F23" s="10">
        <v>3</v>
      </c>
      <c r="G23" s="10">
        <v>3</v>
      </c>
      <c r="H23" s="10">
        <v>4</v>
      </c>
      <c r="I23" s="10">
        <v>4</v>
      </c>
      <c r="J23" s="10">
        <v>3</v>
      </c>
      <c r="K23" s="10">
        <v>3</v>
      </c>
      <c r="L23" s="10">
        <v>4</v>
      </c>
      <c r="M23" s="10">
        <v>4</v>
      </c>
      <c r="N23" s="10">
        <v>3</v>
      </c>
      <c r="O23" s="10">
        <v>3</v>
      </c>
      <c r="P23" s="10">
        <v>4</v>
      </c>
      <c r="Q23" s="10">
        <v>3</v>
      </c>
      <c r="R23" s="10">
        <v>4</v>
      </c>
      <c r="S23" s="10">
        <v>4</v>
      </c>
      <c r="T23" s="10">
        <v>4</v>
      </c>
      <c r="U23" s="10">
        <v>3</v>
      </c>
      <c r="V23" s="10">
        <v>4</v>
      </c>
      <c r="W23" s="10">
        <v>3</v>
      </c>
      <c r="X23" s="11">
        <f t="shared" si="0"/>
        <v>3.409090909090909</v>
      </c>
      <c r="Y23" s="12">
        <f>10/22%</f>
        <v>45.45454545454545</v>
      </c>
      <c r="Z23" s="12">
        <f>11/22%</f>
        <v>50</v>
      </c>
      <c r="AA23" s="12">
        <f>1/22%</f>
        <v>4.545454545454546</v>
      </c>
      <c r="AB23" s="12">
        <v>0</v>
      </c>
      <c r="AC23" s="13">
        <f t="shared" si="2"/>
        <v>100</v>
      </c>
    </row>
    <row r="24" spans="1:29" ht="38.25">
      <c r="A24" s="6" t="s">
        <v>41</v>
      </c>
      <c r="B24" s="10">
        <v>4</v>
      </c>
      <c r="C24" s="10">
        <v>4</v>
      </c>
      <c r="D24" s="10">
        <v>3</v>
      </c>
      <c r="E24" s="10">
        <v>3</v>
      </c>
      <c r="F24" s="10">
        <v>3</v>
      </c>
      <c r="G24" s="10">
        <v>4</v>
      </c>
      <c r="H24" s="10">
        <v>3</v>
      </c>
      <c r="I24" s="10">
        <v>3</v>
      </c>
      <c r="J24" s="10">
        <v>3</v>
      </c>
      <c r="K24" s="10">
        <v>3</v>
      </c>
      <c r="L24" s="10">
        <v>4</v>
      </c>
      <c r="M24" s="10">
        <v>3</v>
      </c>
      <c r="N24" s="10">
        <v>3</v>
      </c>
      <c r="O24" s="10">
        <v>4</v>
      </c>
      <c r="P24" s="10">
        <v>3</v>
      </c>
      <c r="Q24" s="10">
        <v>3</v>
      </c>
      <c r="R24" s="10">
        <v>4</v>
      </c>
      <c r="S24" s="10">
        <v>3</v>
      </c>
      <c r="T24" s="10">
        <v>4</v>
      </c>
      <c r="U24" s="10">
        <v>4</v>
      </c>
      <c r="V24" s="10">
        <v>4</v>
      </c>
      <c r="W24" s="10">
        <v>4</v>
      </c>
      <c r="X24" s="11">
        <f t="shared" si="0"/>
        <v>3.4545454545454546</v>
      </c>
      <c r="Y24" s="12">
        <f>10/22%</f>
        <v>45.45454545454545</v>
      </c>
      <c r="Z24" s="12">
        <f>12/22%</f>
        <v>54.54545454545455</v>
      </c>
      <c r="AA24" s="12">
        <f>0/22%</f>
        <v>0</v>
      </c>
      <c r="AB24" s="12">
        <v>0</v>
      </c>
      <c r="AC24" s="13">
        <f t="shared" si="2"/>
        <v>100</v>
      </c>
    </row>
    <row r="25" spans="1:29" ht="25.5">
      <c r="A25" s="6" t="s">
        <v>42</v>
      </c>
      <c r="B25" s="10">
        <v>3</v>
      </c>
      <c r="C25" s="10">
        <v>4</v>
      </c>
      <c r="D25" s="10">
        <v>4</v>
      </c>
      <c r="E25" s="10">
        <v>3</v>
      </c>
      <c r="F25" s="10">
        <v>3</v>
      </c>
      <c r="G25" s="10">
        <v>3</v>
      </c>
      <c r="H25" s="14"/>
      <c r="I25" s="10">
        <v>4</v>
      </c>
      <c r="J25" s="10">
        <v>3</v>
      </c>
      <c r="K25" s="10">
        <v>4</v>
      </c>
      <c r="L25" s="10">
        <v>3</v>
      </c>
      <c r="M25" s="10">
        <v>3</v>
      </c>
      <c r="N25" s="10">
        <v>4</v>
      </c>
      <c r="O25" s="10">
        <v>3</v>
      </c>
      <c r="P25" s="10">
        <v>4</v>
      </c>
      <c r="Q25" s="10">
        <v>3</v>
      </c>
      <c r="R25" s="10">
        <v>4</v>
      </c>
      <c r="S25" s="10">
        <v>3</v>
      </c>
      <c r="T25" s="10">
        <v>4</v>
      </c>
      <c r="U25" s="10">
        <v>4</v>
      </c>
      <c r="V25" s="10">
        <v>4</v>
      </c>
      <c r="W25" s="10">
        <v>4</v>
      </c>
      <c r="X25" s="11">
        <f>SUM(B25:W25)/21</f>
        <v>3.5238095238095237</v>
      </c>
      <c r="Y25" s="12">
        <f>11/21%</f>
        <v>52.38095238095238</v>
      </c>
      <c r="Z25" s="12">
        <f>10/21%</f>
        <v>47.61904761904762</v>
      </c>
      <c r="AA25" s="12">
        <f>0/21%</f>
        <v>0</v>
      </c>
      <c r="AB25" s="12">
        <v>0</v>
      </c>
      <c r="AC25" s="13">
        <f t="shared" si="2"/>
        <v>100</v>
      </c>
    </row>
    <row r="26" spans="1:29" ht="25.5">
      <c r="A26" s="6" t="s">
        <v>43</v>
      </c>
      <c r="B26" s="10">
        <v>2</v>
      </c>
      <c r="C26" s="10">
        <v>4</v>
      </c>
      <c r="D26" s="10">
        <v>2</v>
      </c>
      <c r="E26" s="10">
        <v>2</v>
      </c>
      <c r="F26" s="10">
        <v>3</v>
      </c>
      <c r="G26" s="10">
        <v>2</v>
      </c>
      <c r="H26" s="10">
        <v>2</v>
      </c>
      <c r="I26" s="10">
        <v>2</v>
      </c>
      <c r="J26" s="10">
        <v>1</v>
      </c>
      <c r="K26" s="10">
        <v>3</v>
      </c>
      <c r="L26" s="10">
        <v>3</v>
      </c>
      <c r="M26" s="10">
        <v>3</v>
      </c>
      <c r="N26" s="10">
        <v>3</v>
      </c>
      <c r="O26" s="10">
        <v>3</v>
      </c>
      <c r="P26" s="10">
        <v>3</v>
      </c>
      <c r="Q26" s="10">
        <v>3</v>
      </c>
      <c r="R26" s="10">
        <v>4</v>
      </c>
      <c r="S26" s="10">
        <v>2</v>
      </c>
      <c r="T26" s="10">
        <v>3</v>
      </c>
      <c r="U26" s="10">
        <v>2</v>
      </c>
      <c r="V26" s="10">
        <v>2</v>
      </c>
      <c r="W26" s="10">
        <v>4</v>
      </c>
      <c r="X26" s="11">
        <f t="shared" si="0"/>
        <v>2.6363636363636362</v>
      </c>
      <c r="Y26" s="12">
        <f>3/22%</f>
        <v>13.636363636363637</v>
      </c>
      <c r="Z26" s="12">
        <f>9/22%</f>
        <v>40.90909090909091</v>
      </c>
      <c r="AA26" s="12">
        <f>9/22%</f>
        <v>40.90909090909091</v>
      </c>
      <c r="AB26" s="12">
        <f>1/22%</f>
        <v>4.545454545454546</v>
      </c>
      <c r="AC26" s="13">
        <f t="shared" si="2"/>
        <v>100</v>
      </c>
    </row>
    <row r="27" spans="1:29" ht="38.25">
      <c r="A27" s="6" t="s">
        <v>44</v>
      </c>
      <c r="B27" s="10">
        <v>3</v>
      </c>
      <c r="C27" s="10">
        <v>4</v>
      </c>
      <c r="D27" s="10">
        <v>3</v>
      </c>
      <c r="E27" s="10">
        <v>4</v>
      </c>
      <c r="F27" s="10">
        <v>3</v>
      </c>
      <c r="G27" s="10">
        <v>3</v>
      </c>
      <c r="H27" s="10">
        <v>4</v>
      </c>
      <c r="I27" s="10">
        <v>3</v>
      </c>
      <c r="J27" s="10">
        <v>3</v>
      </c>
      <c r="K27" s="10">
        <v>3</v>
      </c>
      <c r="L27" s="10">
        <v>4</v>
      </c>
      <c r="M27" s="10">
        <v>3</v>
      </c>
      <c r="N27" s="10">
        <v>4</v>
      </c>
      <c r="O27" s="10">
        <v>4</v>
      </c>
      <c r="P27" s="10">
        <v>3</v>
      </c>
      <c r="Q27" s="10">
        <v>3</v>
      </c>
      <c r="R27" s="10">
        <v>4</v>
      </c>
      <c r="S27" s="10">
        <v>3</v>
      </c>
      <c r="T27" s="10">
        <v>3</v>
      </c>
      <c r="U27" s="10">
        <v>3</v>
      </c>
      <c r="V27" s="10">
        <v>4</v>
      </c>
      <c r="W27" s="10">
        <v>3</v>
      </c>
      <c r="X27" s="11">
        <f t="shared" si="0"/>
        <v>3.3636363636363638</v>
      </c>
      <c r="Y27" s="12">
        <f>8/22%</f>
        <v>36.36363636363637</v>
      </c>
      <c r="Z27" s="12">
        <f>14/22%</f>
        <v>63.63636363636363</v>
      </c>
      <c r="AA27" s="12">
        <f>0/22%</f>
        <v>0</v>
      </c>
      <c r="AB27" s="12">
        <v>0</v>
      </c>
      <c r="AC27" s="13">
        <f t="shared" si="2"/>
        <v>100</v>
      </c>
    </row>
    <row r="28" spans="1:29" ht="13.5">
      <c r="A28" s="18" t="s">
        <v>45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20"/>
    </row>
    <row r="29" spans="1:29" ht="25.5">
      <c r="A29" s="6" t="s">
        <v>46</v>
      </c>
      <c r="B29" s="10">
        <v>4</v>
      </c>
      <c r="C29" s="10">
        <v>4</v>
      </c>
      <c r="D29" s="10">
        <v>3</v>
      </c>
      <c r="E29" s="10">
        <v>3</v>
      </c>
      <c r="F29" s="10">
        <v>3</v>
      </c>
      <c r="G29" s="10">
        <v>3</v>
      </c>
      <c r="H29" s="10">
        <v>4</v>
      </c>
      <c r="I29" s="10">
        <v>3</v>
      </c>
      <c r="J29" s="10">
        <v>1</v>
      </c>
      <c r="K29" s="10">
        <v>3</v>
      </c>
      <c r="L29" s="10">
        <v>4</v>
      </c>
      <c r="M29" s="10">
        <v>3</v>
      </c>
      <c r="N29" s="10">
        <v>4</v>
      </c>
      <c r="O29" s="10">
        <v>3</v>
      </c>
      <c r="P29" s="10">
        <v>3</v>
      </c>
      <c r="Q29" s="10">
        <v>3</v>
      </c>
      <c r="R29" s="10">
        <v>4</v>
      </c>
      <c r="S29" s="10">
        <v>3</v>
      </c>
      <c r="T29" s="10">
        <v>3</v>
      </c>
      <c r="U29" s="10">
        <v>3</v>
      </c>
      <c r="V29" s="10">
        <v>4</v>
      </c>
      <c r="W29" s="10">
        <v>4</v>
      </c>
      <c r="X29" s="11">
        <f t="shared" si="0"/>
        <v>3.272727272727273</v>
      </c>
      <c r="Y29" s="12">
        <f>8/22%</f>
        <v>36.36363636363637</v>
      </c>
      <c r="Z29" s="12">
        <f>13/22%</f>
        <v>59.09090909090909</v>
      </c>
      <c r="AA29" s="12">
        <f>0/22%</f>
        <v>0</v>
      </c>
      <c r="AB29" s="12">
        <f>1/22%</f>
        <v>4.545454545454546</v>
      </c>
      <c r="AC29" s="13">
        <f>SUM(Y29:AB29)</f>
        <v>100.00000000000001</v>
      </c>
    </row>
    <row r="30" spans="1:29" ht="38.25">
      <c r="A30" s="6" t="s">
        <v>47</v>
      </c>
      <c r="B30" s="10">
        <v>4</v>
      </c>
      <c r="C30" s="10">
        <v>4</v>
      </c>
      <c r="D30" s="10">
        <v>3</v>
      </c>
      <c r="E30" s="10">
        <v>4</v>
      </c>
      <c r="F30" s="10">
        <v>2</v>
      </c>
      <c r="G30" s="10">
        <v>3</v>
      </c>
      <c r="H30" s="10">
        <v>4</v>
      </c>
      <c r="I30" s="10">
        <v>3</v>
      </c>
      <c r="J30" s="10">
        <v>3</v>
      </c>
      <c r="K30" s="10">
        <v>4</v>
      </c>
      <c r="L30" s="10">
        <v>4</v>
      </c>
      <c r="M30" s="10">
        <v>3</v>
      </c>
      <c r="N30" s="10">
        <v>3</v>
      </c>
      <c r="O30" s="10">
        <v>4</v>
      </c>
      <c r="P30" s="10">
        <v>4</v>
      </c>
      <c r="Q30" s="10">
        <v>3</v>
      </c>
      <c r="R30" s="10">
        <v>4</v>
      </c>
      <c r="S30" s="10">
        <v>3</v>
      </c>
      <c r="T30" s="10">
        <v>3</v>
      </c>
      <c r="U30" s="10">
        <v>3</v>
      </c>
      <c r="V30" s="10">
        <v>4</v>
      </c>
      <c r="W30" s="10">
        <v>4</v>
      </c>
      <c r="X30" s="11">
        <f t="shared" si="0"/>
        <v>3.4545454545454546</v>
      </c>
      <c r="Y30" s="12">
        <f>11/22%</f>
        <v>50</v>
      </c>
      <c r="Z30" s="12">
        <f>10/22%</f>
        <v>45.45454545454545</v>
      </c>
      <c r="AA30" s="12">
        <f>1/22%</f>
        <v>4.545454545454546</v>
      </c>
      <c r="AB30" s="12">
        <v>0</v>
      </c>
      <c r="AC30" s="13">
        <f>SUM(Y30:AB30)</f>
        <v>100</v>
      </c>
    </row>
    <row r="31" spans="1:29" ht="13.5">
      <c r="A31" s="18" t="s">
        <v>48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20"/>
    </row>
    <row r="32" spans="1:29" ht="51">
      <c r="A32" s="6" t="s">
        <v>49</v>
      </c>
      <c r="B32" s="10">
        <v>3</v>
      </c>
      <c r="C32" s="10">
        <v>4</v>
      </c>
      <c r="D32" s="10">
        <v>2</v>
      </c>
      <c r="E32" s="10">
        <v>4</v>
      </c>
      <c r="F32" s="10">
        <v>4</v>
      </c>
      <c r="G32" s="10">
        <v>4</v>
      </c>
      <c r="H32" s="10">
        <v>3</v>
      </c>
      <c r="I32" s="10">
        <v>3</v>
      </c>
      <c r="J32" s="10">
        <v>3</v>
      </c>
      <c r="K32" s="10">
        <v>4</v>
      </c>
      <c r="L32" s="10">
        <v>4</v>
      </c>
      <c r="M32" s="10">
        <v>3</v>
      </c>
      <c r="N32" s="10">
        <v>3</v>
      </c>
      <c r="O32" s="10">
        <v>3</v>
      </c>
      <c r="P32" s="10">
        <v>3</v>
      </c>
      <c r="Q32" s="10">
        <v>3</v>
      </c>
      <c r="R32" s="10">
        <v>4</v>
      </c>
      <c r="S32" s="10">
        <v>3</v>
      </c>
      <c r="T32" s="10">
        <v>3</v>
      </c>
      <c r="U32" s="10">
        <v>4</v>
      </c>
      <c r="V32" s="10">
        <v>4</v>
      </c>
      <c r="W32" s="10">
        <v>4</v>
      </c>
      <c r="X32" s="11">
        <f t="shared" si="0"/>
        <v>3.409090909090909</v>
      </c>
      <c r="Y32" s="12">
        <f>10/22%</f>
        <v>45.45454545454545</v>
      </c>
      <c r="Z32" s="12">
        <f>11/22%</f>
        <v>50</v>
      </c>
      <c r="AA32" s="12">
        <f>1/22%</f>
        <v>4.545454545454546</v>
      </c>
      <c r="AB32" s="12">
        <v>0</v>
      </c>
      <c r="AC32" s="13">
        <f>SUM(Y32:AB32)</f>
        <v>100</v>
      </c>
    </row>
  </sheetData>
  <mergeCells count="11">
    <mergeCell ref="Y5:AC5"/>
    <mergeCell ref="B5:W5"/>
    <mergeCell ref="X5:X6"/>
    <mergeCell ref="A1:AC1"/>
    <mergeCell ref="A2:AC2"/>
    <mergeCell ref="A4:AC4"/>
    <mergeCell ref="A31:AC31"/>
    <mergeCell ref="A7:AC7"/>
    <mergeCell ref="A12:AC12"/>
    <mergeCell ref="A21:AC21"/>
    <mergeCell ref="A28:AC2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&amp;L&amp;8EU Project TRAIN&amp;C&amp;8Results questionnaire FRANCE&amp;R&amp;8Elie Maroun, ANLCI - 25-09-07 -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Elie MAROUN</dc:creator>
  <cp:keywords/>
  <dc:description/>
  <cp:lastModifiedBy>Birgit Hauk</cp:lastModifiedBy>
  <cp:lastPrinted>2007-09-26T15:00:36Z</cp:lastPrinted>
  <dcterms:created xsi:type="dcterms:W3CDTF">2007-09-25T13:28:35Z</dcterms:created>
  <dcterms:modified xsi:type="dcterms:W3CDTF">2007-10-17T12:26:02Z</dcterms:modified>
  <cp:category/>
  <cp:version/>
  <cp:contentType/>
  <cp:contentStatus/>
</cp:coreProperties>
</file>